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845" windowHeight="8370" activeTab="1"/>
  </bookViews>
  <sheets>
    <sheet name="Предложение Раздел 1" sheetId="1" r:id="rId1"/>
    <sheet name="Раздел 2" sheetId="2" r:id="rId2"/>
    <sheet name="Раздел 3" sheetId="3" r:id="rId3"/>
  </sheets>
  <externalReferences>
    <externalReference r:id="rId6"/>
  </externalReferences>
  <definedNames>
    <definedName name="TABLE" localSheetId="0">'Предложение Раздел 1'!#REF!</definedName>
    <definedName name="TABLE" localSheetId="1">'Раздел 2'!#REF!</definedName>
    <definedName name="TABLE" localSheetId="2">'Раздел 3'!#REF!</definedName>
    <definedName name="TABLE_2" localSheetId="0">'Предложение Раздел 1'!#REF!</definedName>
    <definedName name="TABLE_2" localSheetId="1">'Раздел 2'!#REF!</definedName>
    <definedName name="TABLE_2" localSheetId="2">'Раздел 3'!#REF!</definedName>
    <definedName name="_xlnm.Print_Titles" localSheetId="1">'Раздел 2'!$4:$4</definedName>
    <definedName name="_xlnm.Print_Titles" localSheetId="2">'Раздел 3'!$4:$5</definedName>
    <definedName name="_xlnm.Print_Area" localSheetId="0">'Предложение Раздел 1'!$A$1:$AH$42</definedName>
    <definedName name="_xlnm.Print_Area" localSheetId="1">'Раздел 2'!$A$1:$M$49</definedName>
    <definedName name="_xlnm.Print_Area" localSheetId="2">'Раздел 3'!$A$1:$K$15</definedName>
  </definedNames>
  <calcPr fullCalcOnLoad="1"/>
</workbook>
</file>

<file path=xl/sharedStrings.xml><?xml version="1.0" encoding="utf-8"?>
<sst xmlns="http://schemas.openxmlformats.org/spreadsheetml/2006/main" count="164" uniqueCount="140">
  <si>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</si>
  <si>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</si>
  <si>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</si>
  <si>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</si>
  <si>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</si>
  <si>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</si>
  <si>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</si>
  <si>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</si>
  <si>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</si>
  <si>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</si>
  <si>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</si>
  <si>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</si>
  <si>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</si>
  <si>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</si>
  <si>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</si>
  <si>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</si>
  <si>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</si>
  <si>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</si>
  <si>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</si>
  <si>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</si>
  <si>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</si>
  <si>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</si>
  <si>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</si>
  <si>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</si>
  <si>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</si>
  <si>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</si>
  <si>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</si>
  <si>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</si>
  <si>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</si>
  <si>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</si>
  <si>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</si>
  <si>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</si>
  <si>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</si>
  <si>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</si>
  <si>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</si>
  <si>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</si>
  <si>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</si>
  <si>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</si>
  <si>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</si>
  <si>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человек</t>
  </si>
  <si>
    <t>Среднесписочная численность персонала</t>
  </si>
  <si>
    <t>тыс. рублей
на человека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</si>
  <si>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</si>
  <si>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</si>
  <si>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6.</t>
  </si>
  <si>
    <t>7.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</si>
  <si>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</si>
  <si>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</si>
  <si>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</si>
  <si>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рублей/МВт·ч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</si>
  <si>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</si>
  <si>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</si>
  <si>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</si>
  <si>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Наименование
 показателей</t>
  </si>
  <si>
    <r>
      <t>_____</t>
    </r>
    <r>
      <rPr>
        <sz val="12"/>
        <rFont val="Times New Roman"/>
        <family val="1"/>
      </rPr>
      <t>*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Базовый период - год, предшествующий расчетному периоду регулирования.</t>
    </r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</si>
  <si>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</si>
  <si>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</si>
  <si>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</si>
  <si>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</si>
  <si>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</si>
  <si>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рублей/МВт в месяц</t>
  </si>
  <si>
    <t>одноставочный тариф</t>
  </si>
  <si>
    <t>1.4.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</si>
  <si>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</si>
  <si>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</si>
  <si>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</si>
  <si>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</si>
  <si>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</si>
  <si>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</si>
  <si>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</si>
  <si>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</si>
  <si>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</si>
  <si>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4.4.1.</t>
  </si>
  <si>
    <t>4.5.</t>
  </si>
  <si>
    <t>4.6.</t>
  </si>
  <si>
    <t>5.1.</t>
  </si>
  <si>
    <t>5.2.</t>
  </si>
  <si>
    <t>5.3.</t>
  </si>
  <si>
    <t>Показатели эффективности деятельности организации</t>
  </si>
  <si>
    <t>Выручка</t>
  </si>
  <si>
    <t>Прибыль (убыток) от продаж</t>
  </si>
  <si>
    <t>EBITDA (прибыль до процентов, налогов и амортизации)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</si>
  <si>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</si>
  <si>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</si>
  <si>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Показатели регулируемых видов деятельности организации</t>
  </si>
  <si>
    <t>Расчетный объем услуг в части обеспечения надежности **</t>
  </si>
  <si>
    <t>Заявленная мощность ***</t>
  </si>
  <si>
    <t>Объем полезного отпуска электроэнергии - всего ***</t>
  </si>
  <si>
    <t>Объем полезного отпуска электроэнергии населению и приравненным к нему категориям потребителей 3</t>
  </si>
  <si>
    <t>Уровень потерь электрической энергии ***</t>
  </si>
  <si>
    <t>Суммарный объем производства и потребления электрической энергии участниками оптового рынка электрической энергии ****</t>
  </si>
  <si>
    <t>Необходимая валовая выручка по регулируемым видам деятельности организации - всего</t>
  </si>
  <si>
    <t>оплата труда</t>
  </si>
  <si>
    <t>Выпадающие, излишние доходы (расходы) прошлых лет</t>
  </si>
  <si>
    <t>Реквизиты инвестиционной программы (кем утверждена, дата утверждения, номер приказа)</t>
  </si>
  <si>
    <t>Объем условных единиц ***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</si>
  <si>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</si>
  <si>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</si>
  <si>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</si>
  <si>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процентов</t>
  </si>
  <si>
    <t>МВт</t>
  </si>
  <si>
    <t>МВт·ч</t>
  </si>
  <si>
    <t>у.е.</t>
  </si>
  <si>
    <t>тыс. рублей
(у.е.)</t>
  </si>
  <si>
    <t>Расчетный объем услуг в части управления технологическими режимами **</t>
  </si>
  <si>
    <t>Реквизиты программы энергоэффективности (кем утверждена, дата утверждения, номер приказа)***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</si>
  <si>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</si>
  <si>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Операционные (подконтрольные) расходы на условную единицу ***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</si>
  <si>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</si>
  <si>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</si>
  <si>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 Заполняются организацией, осуществляющей оперативно-диспетчерское управление в электроэнергетике.</t>
  </si>
  <si>
    <t>* Базовый период - год, предшествующий расчетному периоду регулирования.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</si>
  <si>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</si>
  <si>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</rPr>
      <t>(вид цены (тарифа)</t>
    </r>
    <r>
      <rPr>
        <b/>
        <sz val="13"/>
        <rFont val="Times New Roman"/>
        <family val="1"/>
      </rPr>
      <t xml:space="preserve"> на </t>
    </r>
  </si>
  <si>
    <t>год</t>
  </si>
  <si>
    <t>(расчетный период регулирования)</t>
  </si>
  <si>
    <t>ремонт основных фондов*****</t>
  </si>
  <si>
    <t>материальные затраты******</t>
  </si>
  <si>
    <t>Расходы, за исключением указанных в позиции
4.1 **, ****; неподконтрольные расходы *** - всего *******</t>
  </si>
  <si>
    <t>Инвестиции, осуществляемые за счет тарифных источников********</t>
  </si>
  <si>
    <t>*****  указаны расходы на ремонт без учета ФОТ</t>
  </si>
  <si>
    <t>****** указаны материальные затраты с учетом ремонтов ОС</t>
  </si>
  <si>
    <t>******* Неподконтрольные расходы включают фактические выпадающие по ТП по п.87. В связи с формированием отчетных данных, величина выпадающих доходов может быть пересмотрена</t>
  </si>
  <si>
    <t>******** указано финансирование ИПР за счет тарифных источников без НДС</t>
  </si>
  <si>
    <r>
      <t xml:space="preserve">                             </t>
    </r>
    <r>
      <rPr>
        <b/>
        <sz val="12"/>
        <rFont val="Times New Roman"/>
        <family val="1"/>
      </rPr>
      <t>Открытое Акционерное Общество "Завод Стекловолокна"</t>
    </r>
  </si>
  <si>
    <t>Открытое Ауционерное общество " Завод Стекловолокна"</t>
  </si>
  <si>
    <t>ООО "Завод Стекловолокна"</t>
  </si>
  <si>
    <t>367004, Республика Дагестан, г. Махачкала, ул. М. Азизова, 28</t>
  </si>
  <si>
    <t>0561042479</t>
  </si>
  <si>
    <t>057101001</t>
  </si>
  <si>
    <t>Магомедов П.М.</t>
  </si>
  <si>
    <t>steklovolokno-td@mail.ru</t>
  </si>
  <si>
    <t>(8722) 51-72-32</t>
  </si>
  <si>
    <t>(8722) 51-72-31</t>
  </si>
  <si>
    <t>Предложения
на расчетный период регулирования     (2022 год)</t>
  </si>
  <si>
    <t>Показатели, утвержденные
на базовый
период *               (2021 год)</t>
  </si>
  <si>
    <t>Фактические показатели за год, предшествующий базовому периоду (2020 год)</t>
  </si>
  <si>
    <t>Генеральным директором ОАО "З-д Стекловолокна"</t>
  </si>
  <si>
    <t xml:space="preserve">Директор </t>
  </si>
  <si>
    <t>П.М.Магомедов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</si>
</sst>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3"/>
      <color indexed="8"/>
      <name val="Calibri"/>
      <family val="2"/>
    </font>
    <font>
      <sz val="13"/>
      <color indexed="9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8"/>
      <color indexed="56"/>
      <name val="Cambria"/>
      <family val="2"/>
    </font>
    <font>
      <sz val="13"/>
      <color indexed="60"/>
      <name val="Calibri"/>
      <family val="2"/>
    </font>
    <font>
      <sz val="13"/>
      <color indexed="20"/>
      <name val="Calibri"/>
      <family val="2"/>
    </font>
    <font>
      <i/>
      <sz val="13"/>
      <color indexed="23"/>
      <name val="Calibri"/>
      <family val="2"/>
    </font>
    <font>
      <sz val="13"/>
      <color indexed="52"/>
      <name val="Calibri"/>
      <family val="2"/>
    </font>
    <font>
      <sz val="13"/>
      <color indexed="10"/>
      <name val="Calibri"/>
      <family val="2"/>
    </font>
    <font>
      <sz val="13"/>
      <color indexed="17"/>
      <name val="Calibri"/>
      <family val="2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3F3F76"/>
      <name val="Calibri"/>
      <family val="2"/>
    </font>
    <font>
      <b/>
      <sz val="13"/>
      <color rgb="FF3F3F3F"/>
      <name val="Calibri"/>
      <family val="2"/>
    </font>
    <font>
      <b/>
      <sz val="13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8"/>
      <color theme="3"/>
      <name val="Cambria"/>
      <family val="2"/>
    </font>
    <font>
      <sz val="13"/>
      <color rgb="FF9C6500"/>
      <name val="Calibri"/>
      <family val="2"/>
    </font>
    <font>
      <sz val="13"/>
      <color rgb="FF9C0006"/>
      <name val="Calibri"/>
      <family val="2"/>
    </font>
    <font>
      <i/>
      <sz val="13"/>
      <color rgb="FF7F7F7F"/>
      <name val="Calibri"/>
      <family val="2"/>
    </font>
    <font>
      <sz val="13"/>
      <color rgb="FFFA7D00"/>
      <name val="Calibri"/>
      <family val="2"/>
    </font>
    <font>
      <sz val="13"/>
      <color rgb="FFFF0000"/>
      <name val="Calibri"/>
      <family val="2"/>
    </font>
    <font>
      <sz val="13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/>
    </xf>
    <xf numFmtId="0" fontId="10" fillId="0" borderId="10" xfId="54" applyFont="1" applyBorder="1" applyAlignment="1">
      <alignment horizontal="center" vertical="center" wrapText="1"/>
      <protection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/>
    </xf>
    <xf numFmtId="0" fontId="10" fillId="0" borderId="11" xfId="54" applyFont="1" applyBorder="1" applyAlignment="1">
      <alignment horizontal="left" vertical="center" wrapText="1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3" fontId="10" fillId="0" borderId="10" xfId="54" applyNumberFormat="1" applyFont="1" applyBorder="1" applyAlignment="1">
      <alignment horizontal="center" vertical="center"/>
      <protection/>
    </xf>
    <xf numFmtId="0" fontId="4" fillId="0" borderId="0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1" fillId="35" borderId="0" xfId="0" applyNumberFormat="1" applyFont="1" applyFill="1" applyBorder="1" applyAlignment="1">
      <alignment horizontal="left"/>
    </xf>
    <xf numFmtId="49" fontId="5" fillId="0" borderId="0" xfId="42" applyNumberFormat="1" applyAlignment="1" applyProtection="1">
      <alignment horizontal="left"/>
      <protection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42" applyAlignment="1" applyProtection="1">
      <alignment horizontal="left"/>
      <protection/>
    </xf>
    <xf numFmtId="0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0" fillId="0" borderId="10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стр.1_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5;&#1077;&#1090;%20&#1090;&#1072;&#1088;&#1080;&#1092;&#1072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1.4"/>
      <sheetName val="П1.5"/>
      <sheetName val="1.6П"/>
      <sheetName val="1.12"/>
      <sheetName val="1.15"/>
      <sheetName val="1.16"/>
      <sheetName val="1.18.2"/>
      <sheetName val="1.20.1-4"/>
      <sheetName val="1.20.3"/>
      <sheetName val="1.21"/>
      <sheetName val="1.21.3"/>
      <sheetName val="1.24"/>
      <sheetName val="1.25"/>
      <sheetName val="П1.20.3"/>
      <sheetName val="П1.21.3"/>
      <sheetName val="П1.24"/>
      <sheetName val="П1.25"/>
      <sheetName val="П1.27"/>
      <sheetName val="П1.30"/>
      <sheetName val="расчет тарифа"/>
      <sheetName val="у.е."/>
      <sheetName val="подк неподк"/>
      <sheetName val="2.4"/>
      <sheetName val="2.6"/>
      <sheetName val="2.10"/>
      <sheetName val="2.11"/>
      <sheetName val="П2.1"/>
      <sheetName val="П2.2"/>
      <sheetName val="Лист21"/>
      <sheetName val="Лист2"/>
      <sheetName val="Лист6"/>
    </sheetNames>
    <sheetDataSet>
      <sheetData sheetId="24">
        <row r="23">
          <cell r="H23">
            <v>4342.888451616001</v>
          </cell>
        </row>
        <row r="41">
          <cell r="H41">
            <v>8029.146451616001</v>
          </cell>
        </row>
        <row r="62">
          <cell r="H62">
            <v>1972.7538661944961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klovolokno-td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9"/>
  <sheetViews>
    <sheetView view="pageBreakPreview" zoomScaleSheetLayoutView="100" zoomScalePageLayoutView="0" workbookViewId="0" topLeftCell="A11">
      <selection activeCell="A11" sqref="A1:IV16384"/>
    </sheetView>
  </sheetViews>
  <sheetFormatPr defaultColWidth="0.875" defaultRowHeight="12.75"/>
  <cols>
    <col min="1" max="1" width="3.75390625" style="1" customWidth="1"/>
    <col min="2" max="2" width="29.75390625" style="1" customWidth="1"/>
    <col min="3" max="3" width="37.375" style="1" customWidth="1"/>
    <col min="4" max="4" width="25.625" style="1" customWidth="1"/>
    <col min="5" max="5" width="3.75390625" style="1" customWidth="1"/>
    <col min="6" max="16384" width="0.875" style="1" customWidth="1"/>
  </cols>
  <sheetData>
    <row r="1" s="2" customFormat="1" ht="13.5" customHeight="1">
      <c r="D1" s="2" t="s">
        <v>3</v>
      </c>
    </row>
    <row r="2" s="2" customFormat="1" ht="39.75" customHeight="1">
      <c r="D2" s="7" t="s">
        <v>4</v>
      </c>
    </row>
    <row r="3" ht="3" customHeight="1"/>
    <row r="4" s="3" customFormat="1" ht="24" customHeight="1">
      <c r="D4" s="6" t="s">
        <v>5</v>
      </c>
    </row>
    <row r="5" ht="13.5" customHeight="1"/>
    <row r="6" ht="13.5" customHeight="1">
      <c r="D6" s="5" t="s">
        <v>6</v>
      </c>
    </row>
    <row r="7" ht="13.5" customHeight="1"/>
    <row r="8" spans="2:4" s="4" customFormat="1" ht="13.5" customHeight="1">
      <c r="B8" s="52" t="s">
        <v>7</v>
      </c>
      <c r="C8" s="52"/>
      <c r="D8" s="52"/>
    </row>
    <row r="9" spans="2:4" s="4" customFormat="1" ht="13.5" customHeight="1">
      <c r="B9" s="8"/>
      <c r="C9" s="8"/>
      <c r="D9" s="8"/>
    </row>
    <row r="10" spans="2:4" s="4" customFormat="1" ht="13.5" customHeight="1">
      <c r="B10" s="52" t="s">
        <v>8</v>
      </c>
      <c r="C10" s="52"/>
      <c r="D10" s="52"/>
    </row>
    <row r="11" spans="1:4" s="4" customFormat="1" ht="15" customHeight="1">
      <c r="A11" s="34"/>
      <c r="B11" s="53" t="s">
        <v>112</v>
      </c>
      <c r="C11" s="53"/>
      <c r="D11" s="53"/>
    </row>
    <row r="12" spans="2:4" s="4" customFormat="1" ht="13.5" customHeight="1">
      <c r="B12" s="34" t="s">
        <v>113</v>
      </c>
      <c r="C12" s="35">
        <v>2022</v>
      </c>
      <c r="D12" s="4" t="s">
        <v>114</v>
      </c>
    </row>
    <row r="13" spans="2:4" s="4" customFormat="1" ht="13.5" customHeight="1">
      <c r="B13" s="54" t="s">
        <v>115</v>
      </c>
      <c r="C13" s="54"/>
      <c r="D13" s="54"/>
    </row>
    <row r="14" ht="13.5" customHeight="1"/>
    <row r="15" spans="2:88" ht="29.25" customHeight="1">
      <c r="B15" s="51" t="s">
        <v>124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</row>
    <row r="16" spans="2:4" s="2" customFormat="1" ht="13.5" customHeight="1">
      <c r="B16" s="55" t="s">
        <v>9</v>
      </c>
      <c r="C16" s="55"/>
      <c r="D16" s="55"/>
    </row>
    <row r="17" spans="2:88" ht="13.5" customHeight="1">
      <c r="B17" s="51" t="s">
        <v>124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</row>
    <row r="18" ht="8.25" customHeight="1"/>
    <row r="19" spans="2:4" ht="13.5" customHeight="1">
      <c r="B19" s="49" t="s">
        <v>10</v>
      </c>
      <c r="C19" s="49"/>
      <c r="D19" s="49"/>
    </row>
    <row r="20" ht="13.5" customHeight="1"/>
    <row r="21" spans="2:4" ht="30" customHeight="1">
      <c r="B21" s="1" t="s">
        <v>11</v>
      </c>
      <c r="C21" s="50" t="s">
        <v>125</v>
      </c>
      <c r="D21" s="50"/>
    </row>
    <row r="22" spans="2:4" ht="13.5" customHeight="1">
      <c r="B22" s="1" t="s">
        <v>12</v>
      </c>
      <c r="C22" s="50" t="s">
        <v>126</v>
      </c>
      <c r="D22" s="50"/>
    </row>
    <row r="23" spans="2:108" ht="13.5" customHeight="1">
      <c r="B23" s="1" t="s">
        <v>13</v>
      </c>
      <c r="C23" s="46" t="s">
        <v>127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</row>
    <row r="24" spans="2:108" ht="13.5" customHeight="1">
      <c r="B24" s="1" t="s">
        <v>14</v>
      </c>
      <c r="C24" s="46" t="s">
        <v>127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</row>
    <row r="25" spans="2:29" ht="13.5" customHeight="1">
      <c r="B25" s="1" t="s">
        <v>15</v>
      </c>
      <c r="C25" s="45" t="s">
        <v>128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</row>
    <row r="26" spans="2:29" ht="13.5" customHeight="1">
      <c r="B26" s="1" t="s">
        <v>16</v>
      </c>
      <c r="C26" s="45" t="s">
        <v>129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</row>
    <row r="27" spans="2:106" ht="13.5" customHeight="1">
      <c r="B27" s="1" t="s">
        <v>17</v>
      </c>
      <c r="C27" s="47" t="s">
        <v>130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</row>
    <row r="28" spans="2:49" ht="13.5" customHeight="1">
      <c r="B28" s="1" t="s">
        <v>18</v>
      </c>
      <c r="C28" s="48" t="s">
        <v>131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</row>
    <row r="29" spans="2:39" ht="13.5" customHeight="1">
      <c r="B29" s="1" t="s">
        <v>19</v>
      </c>
      <c r="C29" s="44" t="s">
        <v>132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</row>
    <row r="30" spans="2:26" ht="13.5" customHeight="1">
      <c r="B30" s="1" t="s">
        <v>20</v>
      </c>
      <c r="C30" s="45" t="s">
        <v>133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3.5" customHeight="1"/>
    <row r="39" spans="2:4" ht="15.75">
      <c r="B39" s="1" t="s">
        <v>138</v>
      </c>
      <c r="D39" s="1" t="s">
        <v>139</v>
      </c>
    </row>
  </sheetData>
  <sheetProtection/>
  <mergeCells count="18">
    <mergeCell ref="B19:D19"/>
    <mergeCell ref="C21:D21"/>
    <mergeCell ref="C22:D22"/>
    <mergeCell ref="B17:CJ17"/>
    <mergeCell ref="B8:D8"/>
    <mergeCell ref="B10:D10"/>
    <mergeCell ref="B11:D11"/>
    <mergeCell ref="B13:D13"/>
    <mergeCell ref="B16:D16"/>
    <mergeCell ref="B15:CJ15"/>
    <mergeCell ref="C29:AM29"/>
    <mergeCell ref="C30:Z30"/>
    <mergeCell ref="C23:DD23"/>
    <mergeCell ref="C24:DD24"/>
    <mergeCell ref="C25:AC25"/>
    <mergeCell ref="C26:AC26"/>
    <mergeCell ref="C27:DB27"/>
    <mergeCell ref="C28:AW28"/>
  </mergeCells>
  <hyperlinks>
    <hyperlink ref="C28" r:id="rId1" display="steklovolokno-td@mail.ru"/>
  </hyperlink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73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tabSelected="1" view="pageBreakPreview" zoomScaleSheetLayoutView="100" zoomScalePageLayoutView="0" workbookViewId="0" topLeftCell="A1">
      <pane xSplit="3" ySplit="4" topLeftCell="D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30" sqref="G30"/>
    </sheetView>
  </sheetViews>
  <sheetFormatPr defaultColWidth="0.875" defaultRowHeight="12.75"/>
  <cols>
    <col min="1" max="1" width="3.75390625" style="1" customWidth="1"/>
    <col min="2" max="2" width="8.375" style="13" customWidth="1"/>
    <col min="3" max="3" width="61.125" style="14" customWidth="1"/>
    <col min="4" max="4" width="12.875" style="11" customWidth="1"/>
    <col min="5" max="5" width="22.375" style="21" customWidth="1"/>
    <col min="6" max="7" width="21.125" style="21" customWidth="1"/>
    <col min="8" max="8" width="3.75390625" style="1" customWidth="1"/>
    <col min="9" max="22" width="10.125" style="1" customWidth="1"/>
    <col min="23" max="16384" width="0.875" style="1" customWidth="1"/>
  </cols>
  <sheetData>
    <row r="1" ht="13.5" customHeight="1"/>
    <row r="2" spans="2:7" ht="13.5" customHeight="1">
      <c r="B2" s="61" t="s">
        <v>21</v>
      </c>
      <c r="C2" s="61"/>
      <c r="D2" s="61"/>
      <c r="E2" s="61"/>
      <c r="F2" s="61"/>
      <c r="G2" s="61"/>
    </row>
    <row r="3" ht="13.5" customHeight="1"/>
    <row r="4" spans="2:8" ht="78" customHeight="1">
      <c r="B4" s="60" t="s">
        <v>0</v>
      </c>
      <c r="C4" s="60"/>
      <c r="D4" s="12" t="s">
        <v>1</v>
      </c>
      <c r="E4" s="20" t="s">
        <v>136</v>
      </c>
      <c r="F4" s="20" t="s">
        <v>135</v>
      </c>
      <c r="G4" s="20" t="s">
        <v>134</v>
      </c>
      <c r="H4" s="10"/>
    </row>
    <row r="5" spans="2:7" ht="51" customHeight="1">
      <c r="B5" s="57" t="s">
        <v>98</v>
      </c>
      <c r="C5" s="58"/>
      <c r="D5" s="58"/>
      <c r="E5" s="58"/>
      <c r="F5" s="58"/>
      <c r="G5" s="59"/>
    </row>
    <row r="6" spans="2:7" ht="13.5" customHeight="1">
      <c r="B6" s="17" t="s">
        <v>22</v>
      </c>
      <c r="C6" s="15" t="s">
        <v>78</v>
      </c>
      <c r="D6" s="16"/>
      <c r="E6" s="30"/>
      <c r="F6" s="30"/>
      <c r="G6" s="30"/>
    </row>
    <row r="7" spans="2:7" ht="13.5" customHeight="1">
      <c r="B7" s="17" t="s">
        <v>23</v>
      </c>
      <c r="C7" s="15" t="s">
        <v>79</v>
      </c>
      <c r="D7" s="16" t="s">
        <v>24</v>
      </c>
      <c r="E7" s="30">
        <f>3065.06</f>
        <v>3065.06</v>
      </c>
      <c r="F7" s="30">
        <f>F22</f>
        <v>1042.3599999999997</v>
      </c>
      <c r="G7" s="30">
        <f>G22+2822</f>
        <v>17382.2603178105</v>
      </c>
    </row>
    <row r="8" spans="2:7" ht="13.5" customHeight="1">
      <c r="B8" s="17" t="s">
        <v>25</v>
      </c>
      <c r="C8" s="15" t="s">
        <v>80</v>
      </c>
      <c r="D8" s="16" t="s">
        <v>24</v>
      </c>
      <c r="E8" s="31">
        <v>0</v>
      </c>
      <c r="F8" s="31">
        <v>0</v>
      </c>
      <c r="G8" s="31">
        <v>2405.36</v>
      </c>
    </row>
    <row r="9" spans="2:7" ht="13.5" customHeight="1">
      <c r="B9" s="17" t="s">
        <v>26</v>
      </c>
      <c r="C9" s="15" t="s">
        <v>81</v>
      </c>
      <c r="D9" s="16" t="s">
        <v>24</v>
      </c>
      <c r="E9" s="31"/>
      <c r="F9" s="31"/>
      <c r="G9" s="31">
        <v>2265.27</v>
      </c>
    </row>
    <row r="10" spans="2:7" ht="13.5" customHeight="1">
      <c r="B10" s="17" t="s">
        <v>62</v>
      </c>
      <c r="C10" s="15" t="s">
        <v>27</v>
      </c>
      <c r="D10" s="16" t="s">
        <v>24</v>
      </c>
      <c r="E10" s="31">
        <v>0</v>
      </c>
      <c r="F10" s="31"/>
      <c r="G10" s="31"/>
    </row>
    <row r="11" spans="2:7" ht="13.5" customHeight="1">
      <c r="B11" s="17" t="s">
        <v>28</v>
      </c>
      <c r="C11" s="15" t="s">
        <v>82</v>
      </c>
      <c r="D11" s="16"/>
      <c r="E11" s="31"/>
      <c r="F11" s="31"/>
      <c r="G11" s="31"/>
    </row>
    <row r="12" spans="2:7" ht="47.25" customHeight="1">
      <c r="B12" s="17" t="s">
        <v>29</v>
      </c>
      <c r="C12" s="15" t="s">
        <v>83</v>
      </c>
      <c r="D12" s="16" t="s">
        <v>99</v>
      </c>
      <c r="E12" s="32">
        <f>E8/E7</f>
        <v>0</v>
      </c>
      <c r="F12" s="32">
        <f>F8/F7</f>
        <v>0</v>
      </c>
      <c r="G12" s="32">
        <f>G8/G7</f>
        <v>0.13838016207451342</v>
      </c>
    </row>
    <row r="13" spans="2:7" ht="13.5" customHeight="1">
      <c r="B13" s="17" t="s">
        <v>30</v>
      </c>
      <c r="C13" s="15" t="s">
        <v>84</v>
      </c>
      <c r="D13" s="16"/>
      <c r="E13" s="36"/>
      <c r="F13" s="36"/>
      <c r="G13" s="36"/>
    </row>
    <row r="14" spans="2:7" ht="18" customHeight="1" hidden="1">
      <c r="B14" s="17" t="s">
        <v>31</v>
      </c>
      <c r="C14" s="22" t="s">
        <v>104</v>
      </c>
      <c r="D14" s="16" t="s">
        <v>100</v>
      </c>
      <c r="E14" s="36"/>
      <c r="F14" s="36"/>
      <c r="G14" s="36"/>
    </row>
    <row r="15" spans="2:7" ht="13.5" customHeight="1" hidden="1">
      <c r="B15" s="17" t="s">
        <v>32</v>
      </c>
      <c r="C15" s="22" t="s">
        <v>85</v>
      </c>
      <c r="D15" s="16" t="s">
        <v>101</v>
      </c>
      <c r="E15" s="36"/>
      <c r="F15" s="36"/>
      <c r="G15" s="36"/>
    </row>
    <row r="16" spans="2:7" ht="13.5" customHeight="1">
      <c r="B16" s="17" t="s">
        <v>33</v>
      </c>
      <c r="C16" s="15" t="s">
        <v>86</v>
      </c>
      <c r="D16" s="16" t="s">
        <v>100</v>
      </c>
      <c r="E16" s="36">
        <v>7.812</v>
      </c>
      <c r="F16" s="36">
        <v>7.812</v>
      </c>
      <c r="G16" s="36">
        <v>8.198</v>
      </c>
    </row>
    <row r="17" spans="2:7" ht="13.5" customHeight="1">
      <c r="B17" s="17" t="s">
        <v>63</v>
      </c>
      <c r="C17" s="15" t="s">
        <v>87</v>
      </c>
      <c r="D17" s="16" t="s">
        <v>34</v>
      </c>
      <c r="E17" s="36">
        <v>45313</v>
      </c>
      <c r="F17" s="36">
        <v>45313</v>
      </c>
      <c r="G17" s="36">
        <v>47550</v>
      </c>
    </row>
    <row r="18" spans="2:7" ht="30" customHeight="1">
      <c r="B18" s="17" t="s">
        <v>64</v>
      </c>
      <c r="C18" s="15" t="s">
        <v>88</v>
      </c>
      <c r="D18" s="16" t="s">
        <v>34</v>
      </c>
      <c r="E18" s="36"/>
      <c r="F18" s="36"/>
      <c r="G18" s="36">
        <v>460250</v>
      </c>
    </row>
    <row r="19" spans="2:7" ht="13.5" customHeight="1">
      <c r="B19" s="17" t="s">
        <v>65</v>
      </c>
      <c r="C19" s="15" t="s">
        <v>89</v>
      </c>
      <c r="D19" s="16" t="s">
        <v>99</v>
      </c>
      <c r="E19" s="36">
        <v>3.05</v>
      </c>
      <c r="F19" s="36">
        <v>1.05</v>
      </c>
      <c r="G19" s="36">
        <v>3.311</v>
      </c>
    </row>
    <row r="20" spans="2:7" ht="144.75" customHeight="1">
      <c r="B20" s="17" t="s">
        <v>66</v>
      </c>
      <c r="C20" s="15" t="s">
        <v>105</v>
      </c>
      <c r="D20" s="16"/>
      <c r="E20" s="37" t="s">
        <v>137</v>
      </c>
      <c r="F20" s="37" t="s">
        <v>137</v>
      </c>
      <c r="G20" s="37" t="s">
        <v>137</v>
      </c>
    </row>
    <row r="21" spans="2:7" ht="29.25" customHeight="1" hidden="1">
      <c r="B21" s="17" t="s">
        <v>67</v>
      </c>
      <c r="C21" s="22" t="s">
        <v>90</v>
      </c>
      <c r="D21" s="16" t="s">
        <v>101</v>
      </c>
      <c r="E21" s="36"/>
      <c r="F21" s="36"/>
      <c r="G21" s="36"/>
    </row>
    <row r="22" spans="2:7" ht="30.75" customHeight="1">
      <c r="B22" s="17" t="s">
        <v>35</v>
      </c>
      <c r="C22" s="15" t="s">
        <v>91</v>
      </c>
      <c r="D22" s="16"/>
      <c r="E22" s="36">
        <f>E23+E28+E29+E30</f>
        <v>5943.42</v>
      </c>
      <c r="F22" s="36">
        <f>F23+F28+F29+43.85</f>
        <v>1042.3599999999997</v>
      </c>
      <c r="G22" s="36">
        <f>G23+G28+G29+G30</f>
        <v>14560.260317810498</v>
      </c>
    </row>
    <row r="23" spans="2:7" ht="46.5" customHeight="1">
      <c r="B23" s="17" t="s">
        <v>68</v>
      </c>
      <c r="C23" s="29" t="s">
        <v>106</v>
      </c>
      <c r="D23" s="16" t="s">
        <v>24</v>
      </c>
      <c r="E23" s="36">
        <v>4646.2</v>
      </c>
      <c r="F23" s="36">
        <v>3286.35</v>
      </c>
      <c r="G23" s="36">
        <f>'[1]2.6'!$H$41</f>
        <v>8029.146451616001</v>
      </c>
    </row>
    <row r="24" spans="2:7" ht="13.5" customHeight="1">
      <c r="B24" s="17"/>
      <c r="C24" s="15" t="s">
        <v>36</v>
      </c>
      <c r="D24" s="16"/>
      <c r="E24" s="36"/>
      <c r="F24" s="36"/>
      <c r="G24" s="36"/>
    </row>
    <row r="25" spans="2:7" ht="13.5" customHeight="1">
      <c r="B25" s="17"/>
      <c r="C25" s="15" t="s">
        <v>92</v>
      </c>
      <c r="D25" s="16"/>
      <c r="E25" s="36">
        <v>2135.48</v>
      </c>
      <c r="F25" s="36">
        <v>2003.57</v>
      </c>
      <c r="G25" s="38">
        <f>'[1]2.6'!$H$23</f>
        <v>4342.888451616001</v>
      </c>
    </row>
    <row r="26" spans="2:7" ht="13.5" customHeight="1">
      <c r="B26" s="17"/>
      <c r="C26" s="15" t="s">
        <v>116</v>
      </c>
      <c r="D26" s="16"/>
      <c r="E26" s="36"/>
      <c r="F26" s="36"/>
      <c r="G26" s="38"/>
    </row>
    <row r="27" spans="2:7" ht="13.5" customHeight="1">
      <c r="B27" s="17"/>
      <c r="C27" s="15" t="s">
        <v>117</v>
      </c>
      <c r="D27" s="16"/>
      <c r="E27" s="36">
        <v>2482</v>
      </c>
      <c r="F27" s="36">
        <v>1184.93</v>
      </c>
      <c r="G27" s="38">
        <v>2654.89</v>
      </c>
    </row>
    <row r="28" spans="2:7" ht="30" customHeight="1">
      <c r="B28" s="17" t="s">
        <v>69</v>
      </c>
      <c r="C28" s="15" t="s">
        <v>118</v>
      </c>
      <c r="D28" s="16" t="s">
        <v>24</v>
      </c>
      <c r="E28" s="36">
        <v>1297.22</v>
      </c>
      <c r="F28" s="36">
        <v>926.34</v>
      </c>
      <c r="G28" s="36">
        <f>'[1]2.6'!$H$62</f>
        <v>1972.7538661944961</v>
      </c>
    </row>
    <row r="29" spans="2:7" ht="13.5" customHeight="1">
      <c r="B29" s="17" t="s">
        <v>70</v>
      </c>
      <c r="C29" s="15" t="s">
        <v>93</v>
      </c>
      <c r="D29" s="16" t="s">
        <v>24</v>
      </c>
      <c r="E29" s="36"/>
      <c r="F29" s="36">
        <v>-3214.18</v>
      </c>
      <c r="G29" s="36">
        <v>2878.36</v>
      </c>
    </row>
    <row r="30" spans="2:7" ht="29.25" customHeight="1">
      <c r="B30" s="17" t="s">
        <v>71</v>
      </c>
      <c r="C30" s="15" t="s">
        <v>119</v>
      </c>
      <c r="D30" s="16" t="s">
        <v>24</v>
      </c>
      <c r="E30" s="36"/>
      <c r="F30" s="36"/>
      <c r="G30" s="36">
        <v>1680</v>
      </c>
    </row>
    <row r="31" spans="2:7" ht="0.75" customHeight="1">
      <c r="B31" s="17" t="s">
        <v>72</v>
      </c>
      <c r="C31" s="15" t="s">
        <v>94</v>
      </c>
      <c r="D31" s="16"/>
      <c r="E31" s="42"/>
      <c r="F31" s="42"/>
      <c r="G31" s="42"/>
    </row>
    <row r="32" spans="2:7" ht="13.5" customHeight="1">
      <c r="B32" s="17" t="s">
        <v>73</v>
      </c>
      <c r="C32" s="15" t="s">
        <v>95</v>
      </c>
      <c r="D32" s="16" t="s">
        <v>102</v>
      </c>
      <c r="E32" s="36">
        <v>418.68</v>
      </c>
      <c r="F32" s="36">
        <v>418.68</v>
      </c>
      <c r="G32" s="36">
        <v>418.68</v>
      </c>
    </row>
    <row r="33" spans="2:7" ht="30" customHeight="1">
      <c r="B33" s="17" t="s">
        <v>74</v>
      </c>
      <c r="C33" s="15" t="s">
        <v>107</v>
      </c>
      <c r="D33" s="12" t="s">
        <v>103</v>
      </c>
      <c r="E33" s="36">
        <f>E23/E32</f>
        <v>11.097258049106715</v>
      </c>
      <c r="F33" s="36">
        <f>F23/F32</f>
        <v>7.849312123817713</v>
      </c>
      <c r="G33" s="36">
        <f>G23/G32</f>
        <v>19.177286833897014</v>
      </c>
    </row>
    <row r="34" spans="2:7" ht="40.5" customHeight="1">
      <c r="B34" s="17" t="s">
        <v>37</v>
      </c>
      <c r="C34" s="15" t="s">
        <v>38</v>
      </c>
      <c r="D34" s="16"/>
      <c r="E34" s="36"/>
      <c r="F34" s="36"/>
      <c r="G34" s="36"/>
    </row>
    <row r="35" spans="2:7" ht="24.75" customHeight="1">
      <c r="B35" s="17" t="s">
        <v>75</v>
      </c>
      <c r="C35" s="15" t="s">
        <v>40</v>
      </c>
      <c r="D35" s="16" t="s">
        <v>39</v>
      </c>
      <c r="E35" s="36">
        <v>10</v>
      </c>
      <c r="F35" s="36">
        <v>10</v>
      </c>
      <c r="G35" s="40">
        <v>13</v>
      </c>
    </row>
    <row r="36" spans="2:7" ht="30" customHeight="1">
      <c r="B36" s="16" t="s">
        <v>76</v>
      </c>
      <c r="C36" s="15" t="s">
        <v>42</v>
      </c>
      <c r="D36" s="12" t="s">
        <v>41</v>
      </c>
      <c r="E36" s="36">
        <v>9.234</v>
      </c>
      <c r="F36" s="36">
        <v>15.684</v>
      </c>
      <c r="G36" s="40">
        <v>27.839</v>
      </c>
    </row>
    <row r="37" spans="2:7" ht="27" customHeight="1">
      <c r="B37" s="17" t="s">
        <v>77</v>
      </c>
      <c r="C37" s="15" t="s">
        <v>43</v>
      </c>
      <c r="D37" s="16"/>
      <c r="E37" s="39"/>
      <c r="F37" s="39"/>
      <c r="G37" s="39"/>
    </row>
    <row r="38" spans="2:7" ht="47.25" customHeight="1">
      <c r="B38" s="17" t="s">
        <v>44</v>
      </c>
      <c r="C38" s="15" t="s">
        <v>96</v>
      </c>
      <c r="D38" s="16" t="s">
        <v>24</v>
      </c>
      <c r="E38" s="41">
        <v>84</v>
      </c>
      <c r="F38" s="41">
        <v>84</v>
      </c>
      <c r="G38" s="41">
        <v>84</v>
      </c>
    </row>
    <row r="39" spans="2:7" ht="55.5" customHeight="1">
      <c r="B39" s="17" t="s">
        <v>45</v>
      </c>
      <c r="C39" s="15" t="s">
        <v>97</v>
      </c>
      <c r="D39" s="16" t="s">
        <v>24</v>
      </c>
      <c r="E39" s="41"/>
      <c r="F39" s="41"/>
      <c r="G39" s="41"/>
    </row>
    <row r="40" spans="2:10" ht="13.5" customHeight="1">
      <c r="B40" s="19" t="s">
        <v>111</v>
      </c>
      <c r="C40" s="19"/>
      <c r="D40" s="19"/>
      <c r="E40" s="19"/>
      <c r="F40" s="19"/>
      <c r="G40" s="19"/>
      <c r="H40" s="19"/>
      <c r="I40" s="19"/>
      <c r="J40" s="19"/>
    </row>
    <row r="41" ht="13.5" customHeight="1">
      <c r="B41" s="23" t="s">
        <v>110</v>
      </c>
    </row>
    <row r="42" ht="13.5" customHeight="1">
      <c r="B42" s="23" t="s">
        <v>108</v>
      </c>
    </row>
    <row r="43" ht="13.5" customHeight="1">
      <c r="B43" s="23" t="s">
        <v>109</v>
      </c>
    </row>
    <row r="44" spans="2:4" ht="15.75">
      <c r="B44" s="56" t="s">
        <v>120</v>
      </c>
      <c r="C44" s="56"/>
      <c r="D44" s="56"/>
    </row>
    <row r="45" spans="2:4" ht="15.75">
      <c r="B45" s="56" t="s">
        <v>121</v>
      </c>
      <c r="C45" s="56"/>
      <c r="D45" s="56"/>
    </row>
    <row r="46" spans="2:4" ht="15.75">
      <c r="B46" s="56" t="s">
        <v>122</v>
      </c>
      <c r="C46" s="56"/>
      <c r="D46" s="56"/>
    </row>
    <row r="47" spans="2:4" ht="15.75">
      <c r="B47" s="56" t="s">
        <v>123</v>
      </c>
      <c r="C47" s="56"/>
      <c r="D47" s="56"/>
    </row>
  </sheetData>
  <sheetProtection/>
  <mergeCells count="7">
    <mergeCell ref="B45:D45"/>
    <mergeCell ref="B46:D46"/>
    <mergeCell ref="B47:D47"/>
    <mergeCell ref="B5:G5"/>
    <mergeCell ref="B4:C4"/>
    <mergeCell ref="B2:G2"/>
    <mergeCell ref="B44:D44"/>
  </mergeCells>
  <printOptions/>
  <pageMargins left="0.7874015748031497" right="0.3937007874015748" top="0.3937007874015748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"/>
  <sheetViews>
    <sheetView view="pageBreakPreview" zoomScaleSheetLayoutView="100" zoomScalePageLayoutView="0" workbookViewId="0" topLeftCell="A1">
      <selection activeCell="I11" sqref="I11"/>
    </sheetView>
  </sheetViews>
  <sheetFormatPr defaultColWidth="0.875" defaultRowHeight="12.75"/>
  <cols>
    <col min="1" max="1" width="3.75390625" style="1" customWidth="1"/>
    <col min="2" max="2" width="4.875" style="1" customWidth="1"/>
    <col min="3" max="3" width="55.75390625" style="1" customWidth="1"/>
    <col min="4" max="4" width="15.125" style="1" customWidth="1"/>
    <col min="5" max="8" width="9.25390625" style="1" customWidth="1"/>
    <col min="9" max="10" width="10.125" style="1" customWidth="1"/>
    <col min="11" max="11" width="3.75390625" style="1" customWidth="1"/>
    <col min="12" max="16384" width="0.875" style="1" customWidth="1"/>
  </cols>
  <sheetData>
    <row r="1" spans="2:10" ht="13.5" customHeight="1">
      <c r="B1" s="11"/>
      <c r="C1" s="11"/>
      <c r="D1" s="11"/>
      <c r="E1" s="11"/>
      <c r="F1" s="11"/>
      <c r="G1" s="11"/>
      <c r="H1" s="11"/>
      <c r="I1" s="11"/>
      <c r="J1" s="11"/>
    </row>
    <row r="2" spans="2:10" ht="13.5" customHeight="1">
      <c r="B2" s="61" t="s">
        <v>46</v>
      </c>
      <c r="C2" s="61"/>
      <c r="D2" s="61"/>
      <c r="E2" s="61"/>
      <c r="F2" s="61"/>
      <c r="G2" s="61"/>
      <c r="H2" s="61"/>
      <c r="I2" s="61"/>
      <c r="J2" s="61"/>
    </row>
    <row r="3" ht="13.5" customHeight="1"/>
    <row r="4" spans="2:10" ht="70.5" customHeight="1">
      <c r="B4" s="62" t="s">
        <v>53</v>
      </c>
      <c r="C4" s="62"/>
      <c r="D4" s="62" t="s">
        <v>50</v>
      </c>
      <c r="E4" s="62" t="s">
        <v>2</v>
      </c>
      <c r="F4" s="62"/>
      <c r="G4" s="62" t="s">
        <v>51</v>
      </c>
      <c r="H4" s="62"/>
      <c r="I4" s="62" t="s">
        <v>52</v>
      </c>
      <c r="J4" s="62"/>
    </row>
    <row r="5" spans="2:10" ht="48.75" customHeight="1">
      <c r="B5" s="62"/>
      <c r="C5" s="62"/>
      <c r="D5" s="62"/>
      <c r="E5" s="9" t="s">
        <v>47</v>
      </c>
      <c r="F5" s="9" t="s">
        <v>48</v>
      </c>
      <c r="G5" s="9" t="s">
        <v>47</v>
      </c>
      <c r="H5" s="9" t="s">
        <v>48</v>
      </c>
      <c r="I5" s="9" t="s">
        <v>47</v>
      </c>
      <c r="J5" s="9" t="s">
        <v>48</v>
      </c>
    </row>
    <row r="6" spans="2:10" ht="30" customHeight="1">
      <c r="B6" s="27" t="s">
        <v>22</v>
      </c>
      <c r="C6" s="24" t="s">
        <v>55</v>
      </c>
      <c r="D6" s="9"/>
      <c r="E6" s="25"/>
      <c r="F6" s="25"/>
      <c r="G6" s="25"/>
      <c r="H6" s="25"/>
      <c r="I6" s="25"/>
      <c r="J6" s="25"/>
    </row>
    <row r="7" spans="2:10" ht="30" customHeight="1">
      <c r="B7" s="27" t="s">
        <v>25</v>
      </c>
      <c r="C7" s="24" t="s">
        <v>56</v>
      </c>
      <c r="D7" s="26"/>
      <c r="E7" s="25"/>
      <c r="F7" s="25"/>
      <c r="G7" s="25"/>
      <c r="H7" s="25"/>
      <c r="I7" s="25"/>
      <c r="J7" s="25"/>
    </row>
    <row r="8" spans="2:10" ht="30" customHeight="1">
      <c r="B8" s="27"/>
      <c r="C8" s="24" t="s">
        <v>57</v>
      </c>
      <c r="D8" s="26"/>
      <c r="E8" s="25"/>
      <c r="F8" s="25"/>
      <c r="G8" s="25"/>
      <c r="H8" s="25"/>
      <c r="I8" s="25"/>
      <c r="J8" s="25"/>
    </row>
    <row r="9" spans="2:10" ht="30" customHeight="1">
      <c r="B9" s="27"/>
      <c r="C9" s="24" t="s">
        <v>58</v>
      </c>
      <c r="D9" s="26" t="s">
        <v>60</v>
      </c>
      <c r="E9" s="33">
        <f>('Раздел 2'!E7-'Раздел 3'!E13)/'Раздел 2'!E16/12*1000</f>
        <v>12801.459293394777</v>
      </c>
      <c r="F9" s="33">
        <f>E9</f>
        <v>12801.459293394777</v>
      </c>
      <c r="G9" s="33">
        <f>('Раздел 2'!F7-'Раздел 3'!G13)/'Раздел 2'!F16/12*1000</f>
        <v>441.2015702338248</v>
      </c>
      <c r="H9" s="33">
        <f>G9</f>
        <v>441.2015702338248</v>
      </c>
      <c r="I9" s="33">
        <f>('Раздел 2'!G7-'Раздел 3'!I13)/12/'Раздел 2'!G16*1000</f>
        <v>148026.5544219169</v>
      </c>
      <c r="J9" s="33">
        <f>I9</f>
        <v>148026.5544219169</v>
      </c>
    </row>
    <row r="10" spans="2:10" ht="30" customHeight="1">
      <c r="B10" s="27"/>
      <c r="C10" s="24" t="s">
        <v>59</v>
      </c>
      <c r="D10" s="26" t="s">
        <v>49</v>
      </c>
      <c r="E10" s="33">
        <f>E13/'Раздел 2'!E17*1000</f>
        <v>41.15816653057621</v>
      </c>
      <c r="F10" s="33">
        <f>E10</f>
        <v>41.15816653057621</v>
      </c>
      <c r="G10" s="33">
        <f>G13/'Раздел 2'!F17*1000</f>
        <v>22.090790722309272</v>
      </c>
      <c r="H10" s="33">
        <f>G10</f>
        <v>22.090790722309272</v>
      </c>
      <c r="I10" s="33">
        <f>I13/'Раздел 2'!G17*1000</f>
        <v>59.305993690851736</v>
      </c>
      <c r="J10" s="33">
        <f>I10</f>
        <v>59.305993690851736</v>
      </c>
    </row>
    <row r="11" spans="2:10" ht="30" customHeight="1">
      <c r="B11" s="28"/>
      <c r="C11" s="24" t="s">
        <v>61</v>
      </c>
      <c r="D11" s="26" t="s">
        <v>49</v>
      </c>
      <c r="E11" s="33">
        <f>'Раздел 2'!E7/'Раздел 2'!E17*1000</f>
        <v>67.64195705426698</v>
      </c>
      <c r="F11" s="33">
        <f>E11</f>
        <v>67.64195705426698</v>
      </c>
      <c r="G11" s="33">
        <f>'Раздел 2'!F7/'Раздел 2'!F17*1000</f>
        <v>23.00355306424204</v>
      </c>
      <c r="H11" s="33">
        <f>G11</f>
        <v>23.00355306424204</v>
      </c>
      <c r="I11" s="33">
        <f>'Раздел 2'!G7/'Раздел 2'!G17*1000</f>
        <v>365.5575250853943</v>
      </c>
      <c r="J11" s="33">
        <f>I11</f>
        <v>365.5575250853943</v>
      </c>
    </row>
    <row r="12" spans="2:10" ht="13.5" customHeight="1">
      <c r="B12" s="18" t="s">
        <v>54</v>
      </c>
      <c r="C12" s="19"/>
      <c r="D12" s="19"/>
      <c r="E12" s="19"/>
      <c r="F12" s="19"/>
      <c r="G12" s="19"/>
      <c r="H12" s="19"/>
      <c r="I12" s="19"/>
      <c r="J12" s="19"/>
    </row>
    <row r="13" spans="5:9" ht="13.5" customHeight="1">
      <c r="E13" s="43">
        <v>1865</v>
      </c>
      <c r="F13" s="43"/>
      <c r="G13" s="43">
        <v>1001</v>
      </c>
      <c r="H13" s="43"/>
      <c r="I13" s="43">
        <v>2820</v>
      </c>
    </row>
    <row r="19" spans="5:9" ht="15.75">
      <c r="E19" s="1">
        <v>1865</v>
      </c>
      <c r="G19" s="1">
        <v>1001</v>
      </c>
      <c r="I19" s="1">
        <v>2820</v>
      </c>
    </row>
  </sheetData>
  <sheetProtection/>
  <mergeCells count="6">
    <mergeCell ref="D4:D5"/>
    <mergeCell ref="E4:F4"/>
    <mergeCell ref="G4:H4"/>
    <mergeCell ref="I4:J4"/>
    <mergeCell ref="B4:C5"/>
    <mergeCell ref="B2:J2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portrait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Отдел Главного Энергетика</cp:lastModifiedBy>
  <cp:lastPrinted>2021-04-18T14:13:55Z</cp:lastPrinted>
  <dcterms:created xsi:type="dcterms:W3CDTF">2011-01-11T10:25:48Z</dcterms:created>
  <dcterms:modified xsi:type="dcterms:W3CDTF">2021-04-20T10:31:57Z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